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ostenaufstellung" sheetId="1" state="visible" r:id="rId1"/>
    <sheet xmlns:r="http://schemas.openxmlformats.org/officeDocument/2006/relationships" name="Kategorien" sheetId="2" state="visible" r:id="rId2"/>
    <sheet xmlns:r="http://schemas.openxmlformats.org/officeDocument/2006/relationships" name="Monatliche Übersicht" sheetId="3" state="visible" r:id="rId3"/>
    <sheet xmlns:r="http://schemas.openxmlformats.org/officeDocument/2006/relationships" name="Anleitu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 h:mm:ss"/>
    <numFmt numFmtId="165" formatCode="DD.MM.YYYY"/>
    <numFmt numFmtId="166" formatCode="#,##0.00 €"/>
    <numFmt numFmtId="167" formatCode="0&quot;%&quot;"/>
    <numFmt numFmtId="168" formatCode="0.0%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sz val="10"/>
    </font>
    <font>
      <name val="Calibri"/>
      <b val="1"/>
      <color rgb="00FFFFFF"/>
      <sz val="11"/>
    </font>
    <font>
      <name val="Calibri"/>
      <sz val="11"/>
    </font>
    <font>
      <name val="Calibri"/>
      <b val="1"/>
      <color rgb="00FFFFFF"/>
      <sz val="12"/>
    </font>
    <font>
      <name val="Calibri"/>
      <b val="1"/>
      <sz val="11"/>
    </font>
    <font>
      <name val="Calibri"/>
      <b val="1"/>
      <color rgb="00FFFFFF"/>
      <sz val="16"/>
    </font>
    <font>
      <name val="Calibri"/>
      <b val="1"/>
      <color rgb="001E3A8A"/>
      <sz val="13"/>
    </font>
    <font>
      <name val="Calibri"/>
      <b val="1"/>
      <color rgb="0010B981"/>
      <sz val="11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FFFFFF"/>
        <bgColor rgb="00FFFFFF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3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right" vertical="center"/>
    </xf>
    <xf numFmtId="0" fontId="3" fillId="3" borderId="1" applyAlignment="1" pivotButton="0" quotePrefix="0" xfId="0">
      <alignment horizontal="center" vertical="center" wrapText="1"/>
    </xf>
    <xf numFmtId="165" fontId="4" fillId="4" borderId="2" applyAlignment="1" pivotButton="0" quotePrefix="0" xfId="0">
      <alignment horizontal="center" vertical="center"/>
    </xf>
    <xf numFmtId="0" fontId="4" fillId="4" borderId="2" applyAlignment="1" pivotButton="0" quotePrefix="0" xfId="0">
      <alignment horizontal="left" vertical="center"/>
    </xf>
    <xf numFmtId="166" fontId="4" fillId="4" borderId="2" applyAlignment="1" pivotButton="0" quotePrefix="0" xfId="0">
      <alignment horizontal="center" vertical="center"/>
    </xf>
    <xf numFmtId="167" fontId="4" fillId="4" borderId="2" applyAlignment="1" pivotButton="0" quotePrefix="0" xfId="0">
      <alignment horizontal="center" vertical="center"/>
    </xf>
    <xf numFmtId="165" fontId="4" fillId="5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left" vertical="center"/>
    </xf>
    <xf numFmtId="166" fontId="4" fillId="5" borderId="2" applyAlignment="1" pivotButton="0" quotePrefix="0" xfId="0">
      <alignment horizontal="center" vertical="center"/>
    </xf>
    <xf numFmtId="167" fontId="4" fillId="5" borderId="2" applyAlignment="1" pivotButton="0" quotePrefix="0" xfId="0">
      <alignment horizontal="center" vertical="center"/>
    </xf>
    <xf numFmtId="165" fontId="0" fillId="5" borderId="2" pivotButton="0" quotePrefix="0" xfId="0"/>
    <xf numFmtId="0" fontId="0" fillId="5" borderId="2" pivotButton="0" quotePrefix="0" xfId="0"/>
    <xf numFmtId="166" fontId="0" fillId="5" borderId="2" pivotButton="0" quotePrefix="0" xfId="0"/>
    <xf numFmtId="167" fontId="0" fillId="5" borderId="2" pivotButton="0" quotePrefix="0" xfId="0"/>
    <xf numFmtId="165" fontId="0" fillId="4" borderId="2" pivotButton="0" quotePrefix="0" xfId="0"/>
    <xf numFmtId="0" fontId="0" fillId="4" borderId="2" pivotButton="0" quotePrefix="0" xfId="0"/>
    <xf numFmtId="166" fontId="0" fillId="4" borderId="2" pivotButton="0" quotePrefix="0" xfId="0"/>
    <xf numFmtId="167" fontId="0" fillId="4" borderId="2" pivotButton="0" quotePrefix="0" xfId="0"/>
    <xf numFmtId="0" fontId="5" fillId="2" borderId="1" applyAlignment="1" pivotButton="0" quotePrefix="0" xfId="0">
      <alignment horizontal="center" vertical="center"/>
    </xf>
    <xf numFmtId="166" fontId="6" fillId="6" borderId="1" applyAlignment="1" pivotButton="0" quotePrefix="0" xfId="0">
      <alignment horizontal="center" vertical="center"/>
    </xf>
    <xf numFmtId="0" fontId="0" fillId="6" borderId="1" pivotButton="0" quotePrefix="0" xfId="0"/>
    <xf numFmtId="0" fontId="7" fillId="2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 vertical="center"/>
    </xf>
    <xf numFmtId="168" fontId="4" fillId="5" borderId="2" applyAlignment="1" pivotButton="0" quotePrefix="0" xfId="0">
      <alignment horizontal="center" vertical="center"/>
    </xf>
    <xf numFmtId="0" fontId="4" fillId="4" borderId="2" applyAlignment="1" pivotButton="0" quotePrefix="0" xfId="0">
      <alignment horizontal="center" vertical="center"/>
    </xf>
    <xf numFmtId="168" fontId="4" fillId="4" borderId="2" applyAlignment="1" pivotButton="0" quotePrefix="0" xfId="0">
      <alignment horizontal="center" vertical="center"/>
    </xf>
    <xf numFmtId="0" fontId="6" fillId="6" borderId="1" applyAlignment="1" pivotButton="0" quotePrefix="0" xfId="0">
      <alignment horizontal="left" vertical="center"/>
    </xf>
    <xf numFmtId="0" fontId="6" fillId="6" borderId="1" applyAlignment="1" pivotButton="0" quotePrefix="0" xfId="0">
      <alignment horizontal="center" vertical="center"/>
    </xf>
    <xf numFmtId="166" fontId="6" fillId="5" borderId="2" applyAlignment="1" pivotButton="0" quotePrefix="0" xfId="0">
      <alignment horizontal="center" vertical="center"/>
    </xf>
    <xf numFmtId="166" fontId="6" fillId="4" borderId="2" applyAlignment="1" pivotButton="0" quotePrefix="0" xfId="0">
      <alignment horizontal="center" vertical="center"/>
    </xf>
    <xf numFmtId="0" fontId="6" fillId="6" borderId="1" pivotButton="0" quotePrefix="0" xfId="0"/>
    <xf numFmtId="0" fontId="8" fillId="7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top" wrapText="1"/>
    </xf>
    <xf numFmtId="0" fontId="9" fillId="0" borderId="0" applyAlignment="1" pivotButton="0" quotePrefix="0" xfId="0">
      <alignment horizontal="center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Kostenverteilung nach Kategorien</a:t>
            </a:r>
          </a:p>
        </rich>
      </tx>
    </title>
    <plotArea>
      <pieChart>
        <varyColors val="1"/>
        <ser>
          <idx val="0"/>
          <order val="0"/>
          <tx>
            <strRef>
              <f>'Kategorien'!C3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'Kategorien'!$A$4:$A$15</f>
            </numRef>
          </cat>
          <val>
            <numRef>
              <f>'Kategorien'!$C$4:$C$15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Monatliche Kostenentwicklung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'Monatliche Übersicht'!F3</f>
            </strRef>
          </tx>
          <spPr>
            <a:ln xmlns:a="http://schemas.openxmlformats.org/drawingml/2006/main">
              <a:prstDash val="solid"/>
            </a:ln>
          </spPr>
          <cat>
            <numRef>
              <f>'Monatliche Übersicht'!$A$4:$A$15</f>
            </numRef>
          </cat>
          <val>
            <numRef>
              <f>'Monatliche Übersicht'!$F$4:$F$15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Betrag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8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2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30" customWidth="1" min="3" max="3"/>
    <col width="15" customWidth="1" min="4" max="4"/>
    <col width="14" customWidth="1" min="5" max="5"/>
    <col width="12" customWidth="1" min="6" max="6"/>
    <col width="16" customWidth="1" min="7" max="7"/>
    <col width="14" customWidth="1" min="8" max="8"/>
  </cols>
  <sheetData>
    <row r="1" ht="35" customHeight="1">
      <c r="A1" s="1" t="inlineStr">
        <is>
          <t>KOSTENAUFSTELLUNG</t>
        </is>
      </c>
    </row>
    <row r="2">
      <c r="A2" s="2" t="inlineStr">
        <is>
          <t>Erstellt am: 09.01.2026</t>
        </is>
      </c>
      <c r="E2" s="3" t="inlineStr">
        <is>
          <t>Zeitraum: Gesamtjahr</t>
        </is>
      </c>
    </row>
    <row r="4" ht="30" customHeight="1">
      <c r="A4" s="4" t="inlineStr">
        <is>
          <t>Datum</t>
        </is>
      </c>
      <c r="B4" s="4" t="inlineStr">
        <is>
          <t>Kategorie</t>
        </is>
      </c>
      <c r="C4" s="4" t="inlineStr">
        <is>
          <t>Beschreibung</t>
        </is>
      </c>
      <c r="D4" s="4" t="inlineStr">
        <is>
          <t>Kostenstelle</t>
        </is>
      </c>
      <c r="E4" s="4" t="inlineStr">
        <is>
          <t>Betrag (€)</t>
        </is>
      </c>
      <c r="F4" s="4" t="inlineStr">
        <is>
          <t>MwSt. (%)</t>
        </is>
      </c>
      <c r="G4" s="4" t="inlineStr">
        <is>
          <t>Bruttobetrag (€)</t>
        </is>
      </c>
      <c r="H4" s="4" t="inlineStr">
        <is>
          <t>Status</t>
        </is>
      </c>
    </row>
    <row r="5">
      <c r="A5" s="5" t="n">
        <v>45306</v>
      </c>
      <c r="B5" s="6" t="inlineStr">
        <is>
          <t>Personal</t>
        </is>
      </c>
      <c r="C5" s="6" t="inlineStr">
        <is>
          <t>Gehälter Mitarbeiter</t>
        </is>
      </c>
      <c r="D5" s="6" t="inlineStr">
        <is>
          <t>Verwaltung</t>
        </is>
      </c>
      <c r="E5" s="7" t="n">
        <v>45000</v>
      </c>
      <c r="F5" s="8" t="n">
        <v>0</v>
      </c>
      <c r="G5" s="7">
        <f>E5*(1+F5/100)</f>
        <v/>
      </c>
      <c r="H5" s="6" t="inlineStr">
        <is>
          <t>Bezahlt</t>
        </is>
      </c>
    </row>
    <row r="6">
      <c r="A6" s="9" t="n">
        <v>45311</v>
      </c>
      <c r="B6" s="10" t="inlineStr">
        <is>
          <t>Miete &amp; Nebenkosten</t>
        </is>
      </c>
      <c r="C6" s="10" t="inlineStr">
        <is>
          <t>Büromiete Januar</t>
        </is>
      </c>
      <c r="D6" s="10" t="inlineStr">
        <is>
          <t>Verwaltung</t>
        </is>
      </c>
      <c r="E6" s="11" t="n">
        <v>3500</v>
      </c>
      <c r="F6" s="12" t="n">
        <v>19</v>
      </c>
      <c r="G6" s="11">
        <f>E6*(1+F6/100)</f>
        <v/>
      </c>
      <c r="H6" s="10" t="inlineStr">
        <is>
          <t>Bezahlt</t>
        </is>
      </c>
    </row>
    <row r="7">
      <c r="A7" s="5" t="n">
        <v>45316</v>
      </c>
      <c r="B7" s="6" t="inlineStr">
        <is>
          <t>Marketing</t>
        </is>
      </c>
      <c r="C7" s="6" t="inlineStr">
        <is>
          <t>Online-Werbung Google Ads</t>
        </is>
      </c>
      <c r="D7" s="6" t="inlineStr">
        <is>
          <t>Marketing</t>
        </is>
      </c>
      <c r="E7" s="7" t="n">
        <v>1200</v>
      </c>
      <c r="F7" s="8" t="n">
        <v>19</v>
      </c>
      <c r="G7" s="7">
        <f>E7*(1+F7/100)</f>
        <v/>
      </c>
      <c r="H7" s="6" t="inlineStr">
        <is>
          <t>Bezahlt</t>
        </is>
      </c>
    </row>
    <row r="8">
      <c r="A8" s="9" t="n">
        <v>45327</v>
      </c>
      <c r="B8" s="10" t="inlineStr">
        <is>
          <t>IT &amp; Software</t>
        </is>
      </c>
      <c r="C8" s="10" t="inlineStr">
        <is>
          <t>Microsoft 365 Lizenzen</t>
        </is>
      </c>
      <c r="D8" s="10" t="inlineStr">
        <is>
          <t>IT</t>
        </is>
      </c>
      <c r="E8" s="11" t="n">
        <v>890</v>
      </c>
      <c r="F8" s="12" t="n">
        <v>19</v>
      </c>
      <c r="G8" s="11">
        <f>E8*(1+F8/100)</f>
        <v/>
      </c>
      <c r="H8" s="10" t="inlineStr">
        <is>
          <t>Bezahlt</t>
        </is>
      </c>
    </row>
    <row r="9">
      <c r="A9" s="5" t="n">
        <v>45332</v>
      </c>
      <c r="B9" s="6" t="inlineStr">
        <is>
          <t>Büromaterial</t>
        </is>
      </c>
      <c r="C9" s="6" t="inlineStr">
        <is>
          <t>Papier und Druckerpatronen</t>
        </is>
      </c>
      <c r="D9" s="6" t="inlineStr">
        <is>
          <t>Verwaltung</t>
        </is>
      </c>
      <c r="E9" s="7" t="n">
        <v>245</v>
      </c>
      <c r="F9" s="8" t="n">
        <v>19</v>
      </c>
      <c r="G9" s="7">
        <f>E9*(1+F9/100)</f>
        <v/>
      </c>
      <c r="H9" s="6" t="inlineStr">
        <is>
          <t>Bezahlt</t>
        </is>
      </c>
    </row>
    <row r="10">
      <c r="A10" s="9" t="n">
        <v>45337</v>
      </c>
      <c r="B10" s="10" t="inlineStr">
        <is>
          <t>Reisekosten</t>
        </is>
      </c>
      <c r="C10" s="10" t="inlineStr">
        <is>
          <t>Kundenbesuch München</t>
        </is>
      </c>
      <c r="D10" s="10" t="inlineStr">
        <is>
          <t>Vertrieb</t>
        </is>
      </c>
      <c r="E10" s="11" t="n">
        <v>520</v>
      </c>
      <c r="F10" s="12" t="n">
        <v>19</v>
      </c>
      <c r="G10" s="11">
        <f>E10*(1+F10/100)</f>
        <v/>
      </c>
      <c r="H10" s="10" t="inlineStr">
        <is>
          <t>Ausstehend</t>
        </is>
      </c>
    </row>
    <row r="11">
      <c r="A11" s="5" t="n">
        <v>45352</v>
      </c>
      <c r="B11" s="6" t="inlineStr">
        <is>
          <t>Versicherungen</t>
        </is>
      </c>
      <c r="C11" s="6" t="inlineStr">
        <is>
          <t>Betriebshaftpflicht Q1</t>
        </is>
      </c>
      <c r="D11" s="6" t="inlineStr">
        <is>
          <t>Verwaltung</t>
        </is>
      </c>
      <c r="E11" s="7" t="n">
        <v>1850</v>
      </c>
      <c r="F11" s="8" t="n">
        <v>19</v>
      </c>
      <c r="G11" s="7">
        <f>E11*(1+F11/100)</f>
        <v/>
      </c>
      <c r="H11" s="6" t="inlineStr">
        <is>
          <t>Bezahlt</t>
        </is>
      </c>
    </row>
    <row r="12">
      <c r="A12" s="9" t="n">
        <v>45361</v>
      </c>
      <c r="B12" s="10" t="inlineStr">
        <is>
          <t>Beratung</t>
        </is>
      </c>
      <c r="C12" s="10" t="inlineStr">
        <is>
          <t>Steuerberatung</t>
        </is>
      </c>
      <c r="D12" s="10" t="inlineStr">
        <is>
          <t>Verwaltung</t>
        </is>
      </c>
      <c r="E12" s="11" t="n">
        <v>2400</v>
      </c>
      <c r="F12" s="12" t="n">
        <v>19</v>
      </c>
      <c r="G12" s="11">
        <f>E12*(1+F12/100)</f>
        <v/>
      </c>
      <c r="H12" s="10" t="inlineStr">
        <is>
          <t>Bezahlt</t>
        </is>
      </c>
    </row>
    <row r="13">
      <c r="A13" s="5" t="n">
        <v>45366</v>
      </c>
      <c r="B13" s="6" t="inlineStr">
        <is>
          <t>Fortbildung</t>
        </is>
      </c>
      <c r="C13" s="6" t="inlineStr">
        <is>
          <t>Schulung Projektmanagement</t>
        </is>
      </c>
      <c r="D13" s="6" t="inlineStr">
        <is>
          <t>Personal</t>
        </is>
      </c>
      <c r="E13" s="7" t="n">
        <v>1500</v>
      </c>
      <c r="F13" s="8" t="n">
        <v>19</v>
      </c>
      <c r="G13" s="7">
        <f>E13*(1+F13/100)</f>
        <v/>
      </c>
      <c r="H13" s="6" t="inlineStr">
        <is>
          <t>Geplant</t>
        </is>
      </c>
    </row>
    <row r="14">
      <c r="A14" s="9" t="n">
        <v>45371</v>
      </c>
      <c r="B14" s="10" t="inlineStr">
        <is>
          <t>Kommunikation</t>
        </is>
      </c>
      <c r="C14" s="10" t="inlineStr">
        <is>
          <t>Telefon &amp; Internet</t>
        </is>
      </c>
      <c r="D14" s="10" t="inlineStr">
        <is>
          <t>IT</t>
        </is>
      </c>
      <c r="E14" s="11" t="n">
        <v>320</v>
      </c>
      <c r="F14" s="12" t="n">
        <v>19</v>
      </c>
      <c r="G14" s="11">
        <f>E14*(1+F14/100)</f>
        <v/>
      </c>
      <c r="H14" s="10" t="inlineStr">
        <is>
          <t>Bezahlt</t>
        </is>
      </c>
    </row>
    <row r="15">
      <c r="A15" s="5" t="n">
        <v>45387</v>
      </c>
      <c r="B15" s="6" t="inlineStr">
        <is>
          <t>Fuhrpark</t>
        </is>
      </c>
      <c r="C15" s="6" t="inlineStr">
        <is>
          <t>Leasing Firmenwagen</t>
        </is>
      </c>
      <c r="D15" s="6" t="inlineStr">
        <is>
          <t>Vertrieb</t>
        </is>
      </c>
      <c r="E15" s="7" t="n">
        <v>680</v>
      </c>
      <c r="F15" s="8" t="n">
        <v>19</v>
      </c>
      <c r="G15" s="7">
        <f>E15*(1+F15/100)</f>
        <v/>
      </c>
      <c r="H15" s="6" t="inlineStr">
        <is>
          <t>Bezahlt</t>
        </is>
      </c>
    </row>
    <row r="16">
      <c r="A16" s="9" t="n">
        <v>45394</v>
      </c>
      <c r="B16" s="10" t="inlineStr">
        <is>
          <t>Marketing</t>
        </is>
      </c>
      <c r="C16" s="10" t="inlineStr">
        <is>
          <t>Messeauftritt</t>
        </is>
      </c>
      <c r="D16" s="10" t="inlineStr">
        <is>
          <t>Marketing</t>
        </is>
      </c>
      <c r="E16" s="11" t="n">
        <v>4500</v>
      </c>
      <c r="F16" s="12" t="n">
        <v>19</v>
      </c>
      <c r="G16" s="11">
        <f>E16*(1+F16/100)</f>
        <v/>
      </c>
      <c r="H16" s="10" t="inlineStr">
        <is>
          <t>Geplant</t>
        </is>
      </c>
    </row>
    <row r="17">
      <c r="A17" s="5" t="n">
        <v>45400</v>
      </c>
      <c r="B17" s="6" t="inlineStr">
        <is>
          <t>IT &amp; Software</t>
        </is>
      </c>
      <c r="C17" s="6" t="inlineStr">
        <is>
          <t>CRM-System Update</t>
        </is>
      </c>
      <c r="D17" s="6" t="inlineStr">
        <is>
          <t>IT</t>
        </is>
      </c>
      <c r="E17" s="7" t="n">
        <v>1200</v>
      </c>
      <c r="F17" s="8" t="n">
        <v>19</v>
      </c>
      <c r="G17" s="7">
        <f>E17*(1+F17/100)</f>
        <v/>
      </c>
      <c r="H17" s="6" t="inlineStr">
        <is>
          <t>Ausstehend</t>
        </is>
      </c>
    </row>
    <row r="18">
      <c r="A18" s="9" t="n">
        <v>45420</v>
      </c>
      <c r="B18" s="10" t="inlineStr">
        <is>
          <t>Personal</t>
        </is>
      </c>
      <c r="C18" s="10" t="inlineStr">
        <is>
          <t>Recruiting-Kampagne</t>
        </is>
      </c>
      <c r="D18" s="10" t="inlineStr">
        <is>
          <t>Personal</t>
        </is>
      </c>
      <c r="E18" s="11" t="n">
        <v>3200</v>
      </c>
      <c r="F18" s="12" t="n">
        <v>19</v>
      </c>
      <c r="G18" s="11">
        <f>E18*(1+F18/100)</f>
        <v/>
      </c>
      <c r="H18" s="10" t="inlineStr">
        <is>
          <t>Geplant</t>
        </is>
      </c>
    </row>
    <row r="19">
      <c r="A19" s="5" t="n">
        <v>45427</v>
      </c>
      <c r="B19" s="6" t="inlineStr">
        <is>
          <t>Büromaterial</t>
        </is>
      </c>
      <c r="C19" s="6" t="inlineStr">
        <is>
          <t>Büromöbel Neuanschaffung</t>
        </is>
      </c>
      <c r="D19" s="6" t="inlineStr">
        <is>
          <t>Verwaltung</t>
        </is>
      </c>
      <c r="E19" s="7" t="n">
        <v>2800</v>
      </c>
      <c r="F19" s="8" t="n">
        <v>19</v>
      </c>
      <c r="G19" s="7">
        <f>E19*(1+F19/100)</f>
        <v/>
      </c>
      <c r="H19" s="6" t="inlineStr">
        <is>
          <t>Ausstehend</t>
        </is>
      </c>
    </row>
    <row r="20">
      <c r="A20" s="13" t="n"/>
      <c r="B20" s="14" t="n"/>
      <c r="C20" s="14" t="n"/>
      <c r="D20" s="14" t="n"/>
      <c r="E20" s="15" t="n"/>
      <c r="F20" s="16" t="n"/>
      <c r="G20" s="15">
        <f>E20*(1+F20/100)</f>
        <v/>
      </c>
      <c r="H20" s="14" t="n"/>
    </row>
    <row r="21">
      <c r="A21" s="17" t="n"/>
      <c r="B21" s="18" t="n"/>
      <c r="C21" s="18" t="n"/>
      <c r="D21" s="18" t="n"/>
      <c r="E21" s="19" t="n"/>
      <c r="F21" s="20" t="n"/>
      <c r="G21" s="19">
        <f>E21*(1+F21/100)</f>
        <v/>
      </c>
      <c r="H21" s="18" t="n"/>
    </row>
    <row r="22">
      <c r="A22" s="13" t="n"/>
      <c r="B22" s="14" t="n"/>
      <c r="C22" s="14" t="n"/>
      <c r="D22" s="14" t="n"/>
      <c r="E22" s="15" t="n"/>
      <c r="F22" s="16" t="n"/>
      <c r="G22" s="15">
        <f>E22*(1+F22/100)</f>
        <v/>
      </c>
      <c r="H22" s="14" t="n"/>
    </row>
    <row r="23">
      <c r="A23" s="17" t="n"/>
      <c r="B23" s="18" t="n"/>
      <c r="C23" s="18" t="n"/>
      <c r="D23" s="18" t="n"/>
      <c r="E23" s="19" t="n"/>
      <c r="F23" s="20" t="n"/>
      <c r="G23" s="19">
        <f>E23*(1+F23/100)</f>
        <v/>
      </c>
      <c r="H23" s="18" t="n"/>
    </row>
    <row r="24">
      <c r="A24" s="13" t="n"/>
      <c r="B24" s="14" t="n"/>
      <c r="C24" s="14" t="n"/>
      <c r="D24" s="14" t="n"/>
      <c r="E24" s="15" t="n"/>
      <c r="F24" s="16" t="n"/>
      <c r="G24" s="15">
        <f>E24*(1+F24/100)</f>
        <v/>
      </c>
      <c r="H24" s="14" t="n"/>
    </row>
    <row r="25">
      <c r="A25" s="17" t="n"/>
      <c r="B25" s="18" t="n"/>
      <c r="C25" s="18" t="n"/>
      <c r="D25" s="18" t="n"/>
      <c r="E25" s="19" t="n"/>
      <c r="F25" s="20" t="n"/>
      <c r="G25" s="19">
        <f>E25*(1+F25/100)</f>
        <v/>
      </c>
      <c r="H25" s="18" t="n"/>
    </row>
    <row r="26">
      <c r="A26" s="13" t="n"/>
      <c r="B26" s="14" t="n"/>
      <c r="C26" s="14" t="n"/>
      <c r="D26" s="14" t="n"/>
      <c r="E26" s="15" t="n"/>
      <c r="F26" s="16" t="n"/>
      <c r="G26" s="15">
        <f>E26*(1+F26/100)</f>
        <v/>
      </c>
      <c r="H26" s="14" t="n"/>
    </row>
    <row r="27">
      <c r="A27" s="17" t="n"/>
      <c r="B27" s="18" t="n"/>
      <c r="C27" s="18" t="n"/>
      <c r="D27" s="18" t="n"/>
      <c r="E27" s="19" t="n"/>
      <c r="F27" s="20" t="n"/>
      <c r="G27" s="19">
        <f>E27*(1+F27/100)</f>
        <v/>
      </c>
      <c r="H27" s="18" t="n"/>
    </row>
    <row r="28">
      <c r="A28" s="13" t="n"/>
      <c r="B28" s="14" t="n"/>
      <c r="C28" s="14" t="n"/>
      <c r="D28" s="14" t="n"/>
      <c r="E28" s="15" t="n"/>
      <c r="F28" s="16" t="n"/>
      <c r="G28" s="15">
        <f>E28*(1+F28/100)</f>
        <v/>
      </c>
      <c r="H28" s="14" t="n"/>
    </row>
    <row r="29">
      <c r="A29" s="17" t="n"/>
      <c r="B29" s="18" t="n"/>
      <c r="C29" s="18" t="n"/>
      <c r="D29" s="18" t="n"/>
      <c r="E29" s="19" t="n"/>
      <c r="F29" s="20" t="n"/>
      <c r="G29" s="19">
        <f>E29*(1+F29/100)</f>
        <v/>
      </c>
      <c r="H29" s="18" t="n"/>
    </row>
    <row r="32" ht="25" customHeight="1">
      <c r="A32" s="21" t="inlineStr">
        <is>
          <t>GESAMTSUMMEN</t>
        </is>
      </c>
      <c r="E32" s="22">
        <f>SUM(E5:E29)</f>
        <v/>
      </c>
      <c r="F32" s="23" t="inlineStr"/>
      <c r="G32" s="22">
        <f>SUM(G5:G29)</f>
        <v/>
      </c>
      <c r="H32" s="23" t="inlineStr"/>
    </row>
  </sheetData>
  <mergeCells count="4">
    <mergeCell ref="A1:H1"/>
    <mergeCell ref="A2:D2"/>
    <mergeCell ref="E2:H2"/>
    <mergeCell ref="A32:D32"/>
  </mergeCells>
  <dataValidations count="3">
    <dataValidation sqref="B5:B120" showErrorMessage="1" showInputMessage="1" allowBlank="1" errorTitle="Ungültige Eingabe" error="Bitte wählen Sie eine gültige Kategorie aus der Liste" type="list">
      <formula1>"Personal,Miete &amp; Nebenkosten,Marketing,IT &amp; Software,Büromaterial,Reisekosten,Versicherungen,Beratung,Fortbildung,Kommunikation,Fuhrpark,Sonstiges"</formula1>
    </dataValidation>
    <dataValidation sqref="D5:D120" showErrorMessage="1" showInputMessage="1" allowBlank="1" errorTitle="Ungültige Eingabe" error="Bitte wählen Sie eine gültige Kostenstelle aus der Liste" type="list">
      <formula1>"Verwaltung,Vertrieb,Produktion,Marketing,IT,Personal"</formula1>
    </dataValidation>
    <dataValidation sqref="H5:H120" showErrorMessage="1" showInputMessage="1" allowBlank="1" errorTitle="Ungültige Eingabe" error="Bitte wählen Sie einen gültigen Status aus der Liste" type="list">
      <formula1>"Geplant,Bezahlt,Ausstehend,Storniert"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18" customWidth="1" min="3" max="3"/>
    <col width="14" customWidth="1" min="4" max="4"/>
  </cols>
  <sheetData>
    <row r="1" ht="30" customHeight="1">
      <c r="A1" s="24" t="inlineStr">
        <is>
          <t>KATEGORIENÜBERSICHT</t>
        </is>
      </c>
    </row>
    <row r="3" ht="25" customHeight="1">
      <c r="A3" s="25" t="inlineStr">
        <is>
          <t>Kategorie</t>
        </is>
      </c>
      <c r="B3" s="25" t="inlineStr">
        <is>
          <t>Anzahl</t>
        </is>
      </c>
      <c r="C3" s="25" t="inlineStr">
        <is>
          <t>Gesamtbetrag (€)</t>
        </is>
      </c>
      <c r="D3" s="25" t="inlineStr">
        <is>
          <t>Anteil (%)</t>
        </is>
      </c>
    </row>
    <row r="4">
      <c r="A4" s="10" t="inlineStr">
        <is>
          <t>Personal</t>
        </is>
      </c>
      <c r="B4" s="26">
        <f>COUNTIF(Kostenaufstellung!$B$5:$B$1000,A4)</f>
        <v/>
      </c>
      <c r="C4" s="11">
        <f>SUMIF(Kostenaufstellung!$B$5:$B$1000,A4,Kostenaufstellung!$G$5:$G$1000)</f>
        <v/>
      </c>
      <c r="D4" s="27">
        <f>IF($C$4=0,0,$C$4/SUM($C$4:$C$15))</f>
        <v/>
      </c>
    </row>
    <row r="5">
      <c r="A5" s="6" t="inlineStr">
        <is>
          <t>Miete &amp; Nebenkosten</t>
        </is>
      </c>
      <c r="B5" s="28">
        <f>COUNTIF(Kostenaufstellung!$B$5:$B$1000,A5)</f>
        <v/>
      </c>
      <c r="C5" s="7">
        <f>SUMIF(Kostenaufstellung!$B$5:$B$1000,A5,Kostenaufstellung!$G$5:$G$1000)</f>
        <v/>
      </c>
      <c r="D5" s="29">
        <f>IF($C$5=0,0,$C$5/SUM($C$4:$C$15))</f>
        <v/>
      </c>
    </row>
    <row r="6">
      <c r="A6" s="10" t="inlineStr">
        <is>
          <t>Marketing</t>
        </is>
      </c>
      <c r="B6" s="26">
        <f>COUNTIF(Kostenaufstellung!$B$5:$B$1000,A6)</f>
        <v/>
      </c>
      <c r="C6" s="11">
        <f>SUMIF(Kostenaufstellung!$B$5:$B$1000,A6,Kostenaufstellung!$G$5:$G$1000)</f>
        <v/>
      </c>
      <c r="D6" s="27">
        <f>IF($C$6=0,0,$C$6/SUM($C$4:$C$15))</f>
        <v/>
      </c>
    </row>
    <row r="7">
      <c r="A7" s="6" t="inlineStr">
        <is>
          <t>IT &amp; Software</t>
        </is>
      </c>
      <c r="B7" s="28">
        <f>COUNTIF(Kostenaufstellung!$B$5:$B$1000,A7)</f>
        <v/>
      </c>
      <c r="C7" s="7">
        <f>SUMIF(Kostenaufstellung!$B$5:$B$1000,A7,Kostenaufstellung!$G$5:$G$1000)</f>
        <v/>
      </c>
      <c r="D7" s="29">
        <f>IF($C$7=0,0,$C$7/SUM($C$4:$C$15))</f>
        <v/>
      </c>
    </row>
    <row r="8">
      <c r="A8" s="10" t="inlineStr">
        <is>
          <t>Büromaterial</t>
        </is>
      </c>
      <c r="B8" s="26">
        <f>COUNTIF(Kostenaufstellung!$B$5:$B$1000,A8)</f>
        <v/>
      </c>
      <c r="C8" s="11">
        <f>SUMIF(Kostenaufstellung!$B$5:$B$1000,A8,Kostenaufstellung!$G$5:$G$1000)</f>
        <v/>
      </c>
      <c r="D8" s="27">
        <f>IF($C$8=0,0,$C$8/SUM($C$4:$C$15))</f>
        <v/>
      </c>
    </row>
    <row r="9">
      <c r="A9" s="6" t="inlineStr">
        <is>
          <t>Reisekosten</t>
        </is>
      </c>
      <c r="B9" s="28">
        <f>COUNTIF(Kostenaufstellung!$B$5:$B$1000,A9)</f>
        <v/>
      </c>
      <c r="C9" s="7">
        <f>SUMIF(Kostenaufstellung!$B$5:$B$1000,A9,Kostenaufstellung!$G$5:$G$1000)</f>
        <v/>
      </c>
      <c r="D9" s="29">
        <f>IF($C$9=0,0,$C$9/SUM($C$4:$C$15))</f>
        <v/>
      </c>
    </row>
    <row r="10">
      <c r="A10" s="10" t="inlineStr">
        <is>
          <t>Versicherungen</t>
        </is>
      </c>
      <c r="B10" s="26">
        <f>COUNTIF(Kostenaufstellung!$B$5:$B$1000,A10)</f>
        <v/>
      </c>
      <c r="C10" s="11">
        <f>SUMIF(Kostenaufstellung!$B$5:$B$1000,A10,Kostenaufstellung!$G$5:$G$1000)</f>
        <v/>
      </c>
      <c r="D10" s="27">
        <f>IF($C$10=0,0,$C$10/SUM($C$4:$C$15))</f>
        <v/>
      </c>
    </row>
    <row r="11">
      <c r="A11" s="6" t="inlineStr">
        <is>
          <t>Beratung</t>
        </is>
      </c>
      <c r="B11" s="28">
        <f>COUNTIF(Kostenaufstellung!$B$5:$B$1000,A11)</f>
        <v/>
      </c>
      <c r="C11" s="7">
        <f>SUMIF(Kostenaufstellung!$B$5:$B$1000,A11,Kostenaufstellung!$G$5:$G$1000)</f>
        <v/>
      </c>
      <c r="D11" s="29">
        <f>IF($C$11=0,0,$C$11/SUM($C$4:$C$15))</f>
        <v/>
      </c>
    </row>
    <row r="12">
      <c r="A12" s="10" t="inlineStr">
        <is>
          <t>Fortbildung</t>
        </is>
      </c>
      <c r="B12" s="26">
        <f>COUNTIF(Kostenaufstellung!$B$5:$B$1000,A12)</f>
        <v/>
      </c>
      <c r="C12" s="11">
        <f>SUMIF(Kostenaufstellung!$B$5:$B$1000,A12,Kostenaufstellung!$G$5:$G$1000)</f>
        <v/>
      </c>
      <c r="D12" s="27">
        <f>IF($C$12=0,0,$C$12/SUM($C$4:$C$15))</f>
        <v/>
      </c>
    </row>
    <row r="13">
      <c r="A13" s="6" t="inlineStr">
        <is>
          <t>Kommunikation</t>
        </is>
      </c>
      <c r="B13" s="28">
        <f>COUNTIF(Kostenaufstellung!$B$5:$B$1000,A13)</f>
        <v/>
      </c>
      <c r="C13" s="7">
        <f>SUMIF(Kostenaufstellung!$B$5:$B$1000,A13,Kostenaufstellung!$G$5:$G$1000)</f>
        <v/>
      </c>
      <c r="D13" s="29">
        <f>IF($C$13=0,0,$C$13/SUM($C$4:$C$15))</f>
        <v/>
      </c>
    </row>
    <row r="14">
      <c r="A14" s="10" t="inlineStr">
        <is>
          <t>Fuhrpark</t>
        </is>
      </c>
      <c r="B14" s="26">
        <f>COUNTIF(Kostenaufstellung!$B$5:$B$1000,A14)</f>
        <v/>
      </c>
      <c r="C14" s="11">
        <f>SUMIF(Kostenaufstellung!$B$5:$B$1000,A14,Kostenaufstellung!$G$5:$G$1000)</f>
        <v/>
      </c>
      <c r="D14" s="27">
        <f>IF($C$14=0,0,$C$14/SUM($C$4:$C$15))</f>
        <v/>
      </c>
    </row>
    <row r="15">
      <c r="A15" s="6" t="inlineStr">
        <is>
          <t>Sonstiges</t>
        </is>
      </c>
      <c r="B15" s="28">
        <f>COUNTIF(Kostenaufstellung!$B$5:$B$1000,A15)</f>
        <v/>
      </c>
      <c r="C15" s="7">
        <f>SUMIF(Kostenaufstellung!$B$5:$B$1000,A15,Kostenaufstellung!$G$5:$G$1000)</f>
        <v/>
      </c>
      <c r="D15" s="29">
        <f>IF($C$15=0,0,$C$15/SUM($C$4:$C$15))</f>
        <v/>
      </c>
    </row>
    <row r="16" ht="25" customHeight="1">
      <c r="A16" s="30" t="inlineStr">
        <is>
          <t>GESAMT</t>
        </is>
      </c>
      <c r="B16" s="31">
        <f>SUM(B4:B15)</f>
        <v/>
      </c>
      <c r="C16" s="22">
        <f>SUM(C4:C15)</f>
        <v/>
      </c>
      <c r="D16" s="31" t="inlineStr">
        <is>
          <t>100%</t>
        </is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30" customHeight="1">
      <c r="A1" s="24" t="inlineStr">
        <is>
          <t>MONATLICHE KOSTENÜBERSICHT</t>
        </is>
      </c>
    </row>
    <row r="3" ht="25" customHeight="1">
      <c r="A3" s="25" t="inlineStr">
        <is>
          <t>Monat</t>
        </is>
      </c>
      <c r="B3" s="25" t="inlineStr">
        <is>
          <t>Geplant (€)</t>
        </is>
      </c>
      <c r="C3" s="25" t="inlineStr">
        <is>
          <t>Bezahlt (€)</t>
        </is>
      </c>
      <c r="D3" s="25" t="inlineStr">
        <is>
          <t>Ausstehend (€)</t>
        </is>
      </c>
      <c r="E3" s="25" t="inlineStr">
        <is>
          <t>Storniert (€)</t>
        </is>
      </c>
      <c r="F3" s="25" t="inlineStr">
        <is>
          <t>Gesamt (€)</t>
        </is>
      </c>
      <c r="G3" s="25" t="inlineStr">
        <is>
          <t>Status</t>
        </is>
      </c>
    </row>
    <row r="4">
      <c r="A4" s="10" t="inlineStr">
        <is>
          <t>Januar</t>
        </is>
      </c>
      <c r="B4" s="11">
        <f>SUMIFS(Kostenaufstellung!$G$5:$G$1000,Kostenaufstellung!$H$5:$H$1000,"Geplant",Kostenaufstellung!$A$5:$A$1000,"&gt;="&amp;DATE(2024,1,1),Kostenaufstellung!$A$5:$A$1000,"&lt;"&amp;DATE(2024,2,1))</f>
        <v/>
      </c>
      <c r="C4" s="11">
        <f>SUMIFS(Kostenaufstellung!$G$5:$G$1000,Kostenaufstellung!$H$5:$H$1000,"Bezahlt",Kostenaufstellung!$A$5:$A$1000,"&gt;="&amp;DATE(2024,1,1),Kostenaufstellung!$A$5:$A$1000,"&lt;"&amp;DATE(2024,2,1))</f>
        <v/>
      </c>
      <c r="D4" s="11">
        <f>SUMIFS(Kostenaufstellung!$G$5:$G$1000,Kostenaufstellung!$H$5:$H$1000,"Ausstehend",Kostenaufstellung!$A$5:$A$1000,"&gt;="&amp;DATE(2024,1,1),Kostenaufstellung!$A$5:$A$1000,"&lt;"&amp;DATE(2024,2,1))</f>
        <v/>
      </c>
      <c r="E4" s="11">
        <f>SUMIFS(Kostenaufstellung!$G$5:$G$1000,Kostenaufstellung!$H$5:$H$1000,"Storniert",Kostenaufstellung!$A$5:$A$1000,"&gt;="&amp;DATE(2024,1,1),Kostenaufstellung!$A$5:$A$1000,"&lt;"&amp;DATE(2024,2,1))</f>
        <v/>
      </c>
      <c r="F4" s="32">
        <f>SUM(B4:E4)</f>
        <v/>
      </c>
      <c r="G4" s="26">
        <f>IF(D4=0,"Offen",IF(C4=F4,"Abgeschlossen","Teilweise"))</f>
        <v/>
      </c>
    </row>
    <row r="5">
      <c r="A5" s="6" t="inlineStr">
        <is>
          <t>Februar</t>
        </is>
      </c>
      <c r="B5" s="7">
        <f>SUMIFS(Kostenaufstellung!$G$5:$G$1000,Kostenaufstellung!$H$5:$H$1000,"Geplant",Kostenaufstellung!$A$5:$A$1000,"&gt;="&amp;DATE(2024,2,1),Kostenaufstellung!$A$5:$A$1000,"&lt;"&amp;DATE(2024,3,1))</f>
        <v/>
      </c>
      <c r="C5" s="7">
        <f>SUMIFS(Kostenaufstellung!$G$5:$G$1000,Kostenaufstellung!$H$5:$H$1000,"Bezahlt",Kostenaufstellung!$A$5:$A$1000,"&gt;="&amp;DATE(2024,2,1),Kostenaufstellung!$A$5:$A$1000,"&lt;"&amp;DATE(2024,3,1))</f>
        <v/>
      </c>
      <c r="D5" s="7">
        <f>SUMIFS(Kostenaufstellung!$G$5:$G$1000,Kostenaufstellung!$H$5:$H$1000,"Ausstehend",Kostenaufstellung!$A$5:$A$1000,"&gt;="&amp;DATE(2024,2,1),Kostenaufstellung!$A$5:$A$1000,"&lt;"&amp;DATE(2024,3,1))</f>
        <v/>
      </c>
      <c r="E5" s="7">
        <f>SUMIFS(Kostenaufstellung!$G$5:$G$1000,Kostenaufstellung!$H$5:$H$1000,"Storniert",Kostenaufstellung!$A$5:$A$1000,"&gt;="&amp;DATE(2024,2,1),Kostenaufstellung!$A$5:$A$1000,"&lt;"&amp;DATE(2024,3,1))</f>
        <v/>
      </c>
      <c r="F5" s="33">
        <f>SUM(B5:E5)</f>
        <v/>
      </c>
      <c r="G5" s="28">
        <f>IF(D5=0,"Offen",IF(C5=F5,"Abgeschlossen","Teilweise"))</f>
        <v/>
      </c>
    </row>
    <row r="6">
      <c r="A6" s="10" t="inlineStr">
        <is>
          <t>März</t>
        </is>
      </c>
      <c r="B6" s="11">
        <f>SUMIFS(Kostenaufstellung!$G$5:$G$1000,Kostenaufstellung!$H$5:$H$1000,"Geplant",Kostenaufstellung!$A$5:$A$1000,"&gt;="&amp;DATE(2024,3,1),Kostenaufstellung!$A$5:$A$1000,"&lt;"&amp;DATE(2024,4,1))</f>
        <v/>
      </c>
      <c r="C6" s="11">
        <f>SUMIFS(Kostenaufstellung!$G$5:$G$1000,Kostenaufstellung!$H$5:$H$1000,"Bezahlt",Kostenaufstellung!$A$5:$A$1000,"&gt;="&amp;DATE(2024,3,1),Kostenaufstellung!$A$5:$A$1000,"&lt;"&amp;DATE(2024,4,1))</f>
        <v/>
      </c>
      <c r="D6" s="11">
        <f>SUMIFS(Kostenaufstellung!$G$5:$G$1000,Kostenaufstellung!$H$5:$H$1000,"Ausstehend",Kostenaufstellung!$A$5:$A$1000,"&gt;="&amp;DATE(2024,3,1),Kostenaufstellung!$A$5:$A$1000,"&lt;"&amp;DATE(2024,4,1))</f>
        <v/>
      </c>
      <c r="E6" s="11">
        <f>SUMIFS(Kostenaufstellung!$G$5:$G$1000,Kostenaufstellung!$H$5:$H$1000,"Storniert",Kostenaufstellung!$A$5:$A$1000,"&gt;="&amp;DATE(2024,3,1),Kostenaufstellung!$A$5:$A$1000,"&lt;"&amp;DATE(2024,4,1))</f>
        <v/>
      </c>
      <c r="F6" s="32">
        <f>SUM(B6:E6)</f>
        <v/>
      </c>
      <c r="G6" s="26">
        <f>IF(D6=0,"Offen",IF(C6=F6,"Abgeschlossen","Teilweise"))</f>
        <v/>
      </c>
    </row>
    <row r="7">
      <c r="A7" s="6" t="inlineStr">
        <is>
          <t>April</t>
        </is>
      </c>
      <c r="B7" s="7">
        <f>SUMIFS(Kostenaufstellung!$G$5:$G$1000,Kostenaufstellung!$H$5:$H$1000,"Geplant",Kostenaufstellung!$A$5:$A$1000,"&gt;="&amp;DATE(2024,4,1),Kostenaufstellung!$A$5:$A$1000,"&lt;"&amp;DATE(2024,5,1))</f>
        <v/>
      </c>
      <c r="C7" s="7">
        <f>SUMIFS(Kostenaufstellung!$G$5:$G$1000,Kostenaufstellung!$H$5:$H$1000,"Bezahlt",Kostenaufstellung!$A$5:$A$1000,"&gt;="&amp;DATE(2024,4,1),Kostenaufstellung!$A$5:$A$1000,"&lt;"&amp;DATE(2024,5,1))</f>
        <v/>
      </c>
      <c r="D7" s="7">
        <f>SUMIFS(Kostenaufstellung!$G$5:$G$1000,Kostenaufstellung!$H$5:$H$1000,"Ausstehend",Kostenaufstellung!$A$5:$A$1000,"&gt;="&amp;DATE(2024,4,1),Kostenaufstellung!$A$5:$A$1000,"&lt;"&amp;DATE(2024,5,1))</f>
        <v/>
      </c>
      <c r="E7" s="7">
        <f>SUMIFS(Kostenaufstellung!$G$5:$G$1000,Kostenaufstellung!$H$5:$H$1000,"Storniert",Kostenaufstellung!$A$5:$A$1000,"&gt;="&amp;DATE(2024,4,1),Kostenaufstellung!$A$5:$A$1000,"&lt;"&amp;DATE(2024,5,1))</f>
        <v/>
      </c>
      <c r="F7" s="33">
        <f>SUM(B7:E7)</f>
        <v/>
      </c>
      <c r="G7" s="28">
        <f>IF(D7=0,"Offen",IF(C7=F7,"Abgeschlossen","Teilweise"))</f>
        <v/>
      </c>
    </row>
    <row r="8">
      <c r="A8" s="10" t="inlineStr">
        <is>
          <t>Mai</t>
        </is>
      </c>
      <c r="B8" s="11">
        <f>SUMIFS(Kostenaufstellung!$G$5:$G$1000,Kostenaufstellung!$H$5:$H$1000,"Geplant",Kostenaufstellung!$A$5:$A$1000,"&gt;="&amp;DATE(2024,5,1),Kostenaufstellung!$A$5:$A$1000,"&lt;"&amp;DATE(2024,6,1))</f>
        <v/>
      </c>
      <c r="C8" s="11">
        <f>SUMIFS(Kostenaufstellung!$G$5:$G$1000,Kostenaufstellung!$H$5:$H$1000,"Bezahlt",Kostenaufstellung!$A$5:$A$1000,"&gt;="&amp;DATE(2024,5,1),Kostenaufstellung!$A$5:$A$1000,"&lt;"&amp;DATE(2024,6,1))</f>
        <v/>
      </c>
      <c r="D8" s="11">
        <f>SUMIFS(Kostenaufstellung!$G$5:$G$1000,Kostenaufstellung!$H$5:$H$1000,"Ausstehend",Kostenaufstellung!$A$5:$A$1000,"&gt;="&amp;DATE(2024,5,1),Kostenaufstellung!$A$5:$A$1000,"&lt;"&amp;DATE(2024,6,1))</f>
        <v/>
      </c>
      <c r="E8" s="11">
        <f>SUMIFS(Kostenaufstellung!$G$5:$G$1000,Kostenaufstellung!$H$5:$H$1000,"Storniert",Kostenaufstellung!$A$5:$A$1000,"&gt;="&amp;DATE(2024,5,1),Kostenaufstellung!$A$5:$A$1000,"&lt;"&amp;DATE(2024,6,1))</f>
        <v/>
      </c>
      <c r="F8" s="32">
        <f>SUM(B8:E8)</f>
        <v/>
      </c>
      <c r="G8" s="26">
        <f>IF(D8=0,"Offen",IF(C8=F8,"Abgeschlossen","Teilweise"))</f>
        <v/>
      </c>
    </row>
    <row r="9">
      <c r="A9" s="6" t="inlineStr">
        <is>
          <t>Juni</t>
        </is>
      </c>
      <c r="B9" s="7">
        <f>SUMIFS(Kostenaufstellung!$G$5:$G$1000,Kostenaufstellung!$H$5:$H$1000,"Geplant",Kostenaufstellung!$A$5:$A$1000,"&gt;="&amp;DATE(2024,6,1),Kostenaufstellung!$A$5:$A$1000,"&lt;"&amp;DATE(2024,7,1))</f>
        <v/>
      </c>
      <c r="C9" s="7">
        <f>SUMIFS(Kostenaufstellung!$G$5:$G$1000,Kostenaufstellung!$H$5:$H$1000,"Bezahlt",Kostenaufstellung!$A$5:$A$1000,"&gt;="&amp;DATE(2024,6,1),Kostenaufstellung!$A$5:$A$1000,"&lt;"&amp;DATE(2024,7,1))</f>
        <v/>
      </c>
      <c r="D9" s="7">
        <f>SUMIFS(Kostenaufstellung!$G$5:$G$1000,Kostenaufstellung!$H$5:$H$1000,"Ausstehend",Kostenaufstellung!$A$5:$A$1000,"&gt;="&amp;DATE(2024,6,1),Kostenaufstellung!$A$5:$A$1000,"&lt;"&amp;DATE(2024,7,1))</f>
        <v/>
      </c>
      <c r="E9" s="7">
        <f>SUMIFS(Kostenaufstellung!$G$5:$G$1000,Kostenaufstellung!$H$5:$H$1000,"Storniert",Kostenaufstellung!$A$5:$A$1000,"&gt;="&amp;DATE(2024,6,1),Kostenaufstellung!$A$5:$A$1000,"&lt;"&amp;DATE(2024,7,1))</f>
        <v/>
      </c>
      <c r="F9" s="33">
        <f>SUM(B9:E9)</f>
        <v/>
      </c>
      <c r="G9" s="28">
        <f>IF(D9=0,"Offen",IF(C9=F9,"Abgeschlossen","Teilweise"))</f>
        <v/>
      </c>
    </row>
    <row r="10">
      <c r="A10" s="10" t="inlineStr">
        <is>
          <t>Juli</t>
        </is>
      </c>
      <c r="B10" s="11">
        <f>SUMIFS(Kostenaufstellung!$G$5:$G$1000,Kostenaufstellung!$H$5:$H$1000,"Geplant",Kostenaufstellung!$A$5:$A$1000,"&gt;="&amp;DATE(2024,7,1),Kostenaufstellung!$A$5:$A$1000,"&lt;"&amp;DATE(2024,8,1))</f>
        <v/>
      </c>
      <c r="C10" s="11">
        <f>SUMIFS(Kostenaufstellung!$G$5:$G$1000,Kostenaufstellung!$H$5:$H$1000,"Bezahlt",Kostenaufstellung!$A$5:$A$1000,"&gt;="&amp;DATE(2024,7,1),Kostenaufstellung!$A$5:$A$1000,"&lt;"&amp;DATE(2024,8,1))</f>
        <v/>
      </c>
      <c r="D10" s="11">
        <f>SUMIFS(Kostenaufstellung!$G$5:$G$1000,Kostenaufstellung!$H$5:$H$1000,"Ausstehend",Kostenaufstellung!$A$5:$A$1000,"&gt;="&amp;DATE(2024,7,1),Kostenaufstellung!$A$5:$A$1000,"&lt;"&amp;DATE(2024,8,1))</f>
        <v/>
      </c>
      <c r="E10" s="11">
        <f>SUMIFS(Kostenaufstellung!$G$5:$G$1000,Kostenaufstellung!$H$5:$H$1000,"Storniert",Kostenaufstellung!$A$5:$A$1000,"&gt;="&amp;DATE(2024,7,1),Kostenaufstellung!$A$5:$A$1000,"&lt;"&amp;DATE(2024,8,1))</f>
        <v/>
      </c>
      <c r="F10" s="32">
        <f>SUM(B10:E10)</f>
        <v/>
      </c>
      <c r="G10" s="26">
        <f>IF(D10=0,"Offen",IF(C10=F10,"Abgeschlossen","Teilweise"))</f>
        <v/>
      </c>
    </row>
    <row r="11">
      <c r="A11" s="6" t="inlineStr">
        <is>
          <t>August</t>
        </is>
      </c>
      <c r="B11" s="7">
        <f>SUMIFS(Kostenaufstellung!$G$5:$G$1000,Kostenaufstellung!$H$5:$H$1000,"Geplant",Kostenaufstellung!$A$5:$A$1000,"&gt;="&amp;DATE(2024,8,1),Kostenaufstellung!$A$5:$A$1000,"&lt;"&amp;DATE(2024,9,1))</f>
        <v/>
      </c>
      <c r="C11" s="7">
        <f>SUMIFS(Kostenaufstellung!$G$5:$G$1000,Kostenaufstellung!$H$5:$H$1000,"Bezahlt",Kostenaufstellung!$A$5:$A$1000,"&gt;="&amp;DATE(2024,8,1),Kostenaufstellung!$A$5:$A$1000,"&lt;"&amp;DATE(2024,9,1))</f>
        <v/>
      </c>
      <c r="D11" s="7">
        <f>SUMIFS(Kostenaufstellung!$G$5:$G$1000,Kostenaufstellung!$H$5:$H$1000,"Ausstehend",Kostenaufstellung!$A$5:$A$1000,"&gt;="&amp;DATE(2024,8,1),Kostenaufstellung!$A$5:$A$1000,"&lt;"&amp;DATE(2024,9,1))</f>
        <v/>
      </c>
      <c r="E11" s="7">
        <f>SUMIFS(Kostenaufstellung!$G$5:$G$1000,Kostenaufstellung!$H$5:$H$1000,"Storniert",Kostenaufstellung!$A$5:$A$1000,"&gt;="&amp;DATE(2024,8,1),Kostenaufstellung!$A$5:$A$1000,"&lt;"&amp;DATE(2024,9,1))</f>
        <v/>
      </c>
      <c r="F11" s="33">
        <f>SUM(B11:E11)</f>
        <v/>
      </c>
      <c r="G11" s="28">
        <f>IF(D11=0,"Offen",IF(C11=F11,"Abgeschlossen","Teilweise"))</f>
        <v/>
      </c>
    </row>
    <row r="12">
      <c r="A12" s="10" t="inlineStr">
        <is>
          <t>September</t>
        </is>
      </c>
      <c r="B12" s="11">
        <f>SUMIFS(Kostenaufstellung!$G$5:$G$1000,Kostenaufstellung!$H$5:$H$1000,"Geplant",Kostenaufstellung!$A$5:$A$1000,"&gt;="&amp;DATE(2024,9,1),Kostenaufstellung!$A$5:$A$1000,"&lt;"&amp;DATE(2024,10,1))</f>
        <v/>
      </c>
      <c r="C12" s="11">
        <f>SUMIFS(Kostenaufstellung!$G$5:$G$1000,Kostenaufstellung!$H$5:$H$1000,"Bezahlt",Kostenaufstellung!$A$5:$A$1000,"&gt;="&amp;DATE(2024,9,1),Kostenaufstellung!$A$5:$A$1000,"&lt;"&amp;DATE(2024,10,1))</f>
        <v/>
      </c>
      <c r="D12" s="11">
        <f>SUMIFS(Kostenaufstellung!$G$5:$G$1000,Kostenaufstellung!$H$5:$H$1000,"Ausstehend",Kostenaufstellung!$A$5:$A$1000,"&gt;="&amp;DATE(2024,9,1),Kostenaufstellung!$A$5:$A$1000,"&lt;"&amp;DATE(2024,10,1))</f>
        <v/>
      </c>
      <c r="E12" s="11">
        <f>SUMIFS(Kostenaufstellung!$G$5:$G$1000,Kostenaufstellung!$H$5:$H$1000,"Storniert",Kostenaufstellung!$A$5:$A$1000,"&gt;="&amp;DATE(2024,9,1),Kostenaufstellung!$A$5:$A$1000,"&lt;"&amp;DATE(2024,10,1))</f>
        <v/>
      </c>
      <c r="F12" s="32">
        <f>SUM(B12:E12)</f>
        <v/>
      </c>
      <c r="G12" s="26">
        <f>IF(D12=0,"Offen",IF(C12=F12,"Abgeschlossen","Teilweise"))</f>
        <v/>
      </c>
    </row>
    <row r="13">
      <c r="A13" s="6" t="inlineStr">
        <is>
          <t>Oktober</t>
        </is>
      </c>
      <c r="B13" s="7">
        <f>SUMIFS(Kostenaufstellung!$G$5:$G$1000,Kostenaufstellung!$H$5:$H$1000,"Geplant",Kostenaufstellung!$A$5:$A$1000,"&gt;="&amp;DATE(2024,10,1),Kostenaufstellung!$A$5:$A$1000,"&lt;"&amp;DATE(2024,11,1))</f>
        <v/>
      </c>
      <c r="C13" s="7">
        <f>SUMIFS(Kostenaufstellung!$G$5:$G$1000,Kostenaufstellung!$H$5:$H$1000,"Bezahlt",Kostenaufstellung!$A$5:$A$1000,"&gt;="&amp;DATE(2024,10,1),Kostenaufstellung!$A$5:$A$1000,"&lt;"&amp;DATE(2024,11,1))</f>
        <v/>
      </c>
      <c r="D13" s="7">
        <f>SUMIFS(Kostenaufstellung!$G$5:$G$1000,Kostenaufstellung!$H$5:$H$1000,"Ausstehend",Kostenaufstellung!$A$5:$A$1000,"&gt;="&amp;DATE(2024,10,1),Kostenaufstellung!$A$5:$A$1000,"&lt;"&amp;DATE(2024,11,1))</f>
        <v/>
      </c>
      <c r="E13" s="7">
        <f>SUMIFS(Kostenaufstellung!$G$5:$G$1000,Kostenaufstellung!$H$5:$H$1000,"Storniert",Kostenaufstellung!$A$5:$A$1000,"&gt;="&amp;DATE(2024,10,1),Kostenaufstellung!$A$5:$A$1000,"&lt;"&amp;DATE(2024,11,1))</f>
        <v/>
      </c>
      <c r="F13" s="33">
        <f>SUM(B13:E13)</f>
        <v/>
      </c>
      <c r="G13" s="28">
        <f>IF(D13=0,"Offen",IF(C13=F13,"Abgeschlossen","Teilweise"))</f>
        <v/>
      </c>
    </row>
    <row r="14">
      <c r="A14" s="10" t="inlineStr">
        <is>
          <t>November</t>
        </is>
      </c>
      <c r="B14" s="11">
        <f>SUMIFS(Kostenaufstellung!$G$5:$G$1000,Kostenaufstellung!$H$5:$H$1000,"Geplant",Kostenaufstellung!$A$5:$A$1000,"&gt;="&amp;DATE(2024,11,1),Kostenaufstellung!$A$5:$A$1000,"&lt;"&amp;DATE(2024,12,1))</f>
        <v/>
      </c>
      <c r="C14" s="11">
        <f>SUMIFS(Kostenaufstellung!$G$5:$G$1000,Kostenaufstellung!$H$5:$H$1000,"Bezahlt",Kostenaufstellung!$A$5:$A$1000,"&gt;="&amp;DATE(2024,11,1),Kostenaufstellung!$A$5:$A$1000,"&lt;"&amp;DATE(2024,12,1))</f>
        <v/>
      </c>
      <c r="D14" s="11">
        <f>SUMIFS(Kostenaufstellung!$G$5:$G$1000,Kostenaufstellung!$H$5:$H$1000,"Ausstehend",Kostenaufstellung!$A$5:$A$1000,"&gt;="&amp;DATE(2024,11,1),Kostenaufstellung!$A$5:$A$1000,"&lt;"&amp;DATE(2024,12,1))</f>
        <v/>
      </c>
      <c r="E14" s="11">
        <f>SUMIFS(Kostenaufstellung!$G$5:$G$1000,Kostenaufstellung!$H$5:$H$1000,"Storniert",Kostenaufstellung!$A$5:$A$1000,"&gt;="&amp;DATE(2024,11,1),Kostenaufstellung!$A$5:$A$1000,"&lt;"&amp;DATE(2024,12,1))</f>
        <v/>
      </c>
      <c r="F14" s="32">
        <f>SUM(B14:E14)</f>
        <v/>
      </c>
      <c r="G14" s="26">
        <f>IF(D14=0,"Offen",IF(C14=F14,"Abgeschlossen","Teilweise"))</f>
        <v/>
      </c>
    </row>
    <row r="15">
      <c r="A15" s="6" t="inlineStr">
        <is>
          <t>Dezember</t>
        </is>
      </c>
      <c r="B15" s="7">
        <f>SUMIFS(Kostenaufstellung!$G$5:$G$1000,Kostenaufstellung!$H$5:$H$1000,"Geplant",Kostenaufstellung!$A$5:$A$1000,"&gt;="&amp;DATE(2024,12,1),Kostenaufstellung!$A$5:$A$1000,"&lt;"&amp;DATE(2024,13,1))</f>
        <v/>
      </c>
      <c r="C15" s="7">
        <f>SUMIFS(Kostenaufstellung!$G$5:$G$1000,Kostenaufstellung!$H$5:$H$1000,"Bezahlt",Kostenaufstellung!$A$5:$A$1000,"&gt;="&amp;DATE(2024,12,1),Kostenaufstellung!$A$5:$A$1000,"&lt;"&amp;DATE(2024,13,1))</f>
        <v/>
      </c>
      <c r="D15" s="7">
        <f>SUMIFS(Kostenaufstellung!$G$5:$G$1000,Kostenaufstellung!$H$5:$H$1000,"Ausstehend",Kostenaufstellung!$A$5:$A$1000,"&gt;="&amp;DATE(2024,12,1),Kostenaufstellung!$A$5:$A$1000,"&lt;"&amp;DATE(2024,13,1))</f>
        <v/>
      </c>
      <c r="E15" s="7">
        <f>SUMIFS(Kostenaufstellung!$G$5:$G$1000,Kostenaufstellung!$H$5:$H$1000,"Storniert",Kostenaufstellung!$A$5:$A$1000,"&gt;="&amp;DATE(2024,12,1),Kostenaufstellung!$A$5:$A$1000,"&lt;"&amp;DATE(2024,13,1))</f>
        <v/>
      </c>
      <c r="F15" s="33">
        <f>SUM(B15:E15)</f>
        <v/>
      </c>
      <c r="G15" s="28">
        <f>IF(D15=0,"Offen",IF(C15=F15,"Abgeschlossen","Teilweise"))</f>
        <v/>
      </c>
    </row>
    <row r="16" ht="25" customHeight="1">
      <c r="A16" s="34" t="inlineStr">
        <is>
          <t>JAHRESGESAMT</t>
        </is>
      </c>
      <c r="B16" s="22">
        <f>SUM(B4:B15)</f>
        <v/>
      </c>
      <c r="C16" s="22">
        <f>SUM(C4:C15)</f>
        <v/>
      </c>
      <c r="D16" s="22">
        <f>SUM(D4:D15)</f>
        <v/>
      </c>
      <c r="E16" s="22">
        <f>SUM(E4:E15)</f>
        <v/>
      </c>
      <c r="F16" s="22">
        <f>SUM(F4:F15)</f>
        <v/>
      </c>
      <c r="G16" s="23" t="inlineStr"/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70"/>
  <sheetViews>
    <sheetView workbookViewId="0">
      <selection activeCell="A1" sqref="A1"/>
    </sheetView>
  </sheetViews>
  <sheetFormatPr baseColWidth="8" defaultRowHeight="15"/>
  <cols>
    <col width="20" customWidth="1" min="1" max="1"/>
    <col width="25" customWidth="1" min="2" max="2"/>
    <col width="25" customWidth="1" min="3" max="3"/>
    <col width="25" customWidth="1" min="4" max="4"/>
  </cols>
  <sheetData>
    <row r="1" ht="35" customHeight="1">
      <c r="A1" s="24" t="inlineStr">
        <is>
          <t>ANLEITUNG ZUR KOSTENAUFSTELLUNG</t>
        </is>
      </c>
    </row>
    <row r="3" ht="8" customHeight="1"/>
    <row r="4" ht="25" customHeight="1">
      <c r="A4" s="35" t="inlineStr">
        <is>
          <t>WILLKOMMEN</t>
        </is>
      </c>
    </row>
    <row r="5" ht="20" customHeight="1">
      <c r="A5" s="36" t="inlineStr">
        <is>
          <t>Diese Excel-Vorlage hilft Ihnen bei der professionellen Verwaltung und Analyse Ihrer Kosten.</t>
        </is>
      </c>
    </row>
    <row r="6" ht="8" customHeight="1"/>
    <row r="7" ht="25" customHeight="1">
      <c r="A7" s="35" t="inlineStr">
        <is>
          <t>HAUPTFUNKTIONEN:</t>
        </is>
      </c>
    </row>
    <row r="8" ht="8" customHeight="1"/>
    <row r="9" ht="30" customHeight="1">
      <c r="A9" s="37" t="inlineStr">
        <is>
          <t>1. Kostenaufstellung</t>
        </is>
      </c>
      <c r="B9" s="36" t="inlineStr">
        <is>
          <t>Erfassen Sie alle Kosten mit Datum, Kategorie, Beschreibung, Kostenstelle, Betrag und Status</t>
        </is>
      </c>
    </row>
    <row r="10" ht="8" customHeight="1"/>
    <row r="11" ht="8" customHeight="1"/>
    <row r="12" ht="8" customHeight="1"/>
    <row r="13" ht="8" customHeight="1"/>
    <row r="14" ht="30" customHeight="1">
      <c r="A14" s="37" t="inlineStr">
        <is>
          <t>2. Kategorienübersicht</t>
        </is>
      </c>
      <c r="B14" s="36" t="inlineStr">
        <is>
          <t>Automatische Analyse nach Kostenkategorien</t>
        </is>
      </c>
    </row>
    <row r="15" ht="8" customHeight="1"/>
    <row r="16" ht="8" customHeight="1"/>
    <row r="17" ht="8" customHeight="1"/>
    <row r="18" ht="8" customHeight="1"/>
    <row r="19" ht="30" customHeight="1">
      <c r="A19" s="37" t="inlineStr">
        <is>
          <t>3. Monatliche Übersicht</t>
        </is>
      </c>
      <c r="B19" s="36" t="inlineStr">
        <is>
          <t>Kostenentwicklung über das Jahr</t>
        </is>
      </c>
    </row>
    <row r="20" ht="8" customHeight="1"/>
    <row r="21" ht="8" customHeight="1"/>
    <row r="22" ht="8" customHeight="1"/>
    <row r="23" ht="8" customHeight="1"/>
    <row r="24" ht="25" customHeight="1">
      <c r="A24" s="35" t="inlineStr">
        <is>
          <t>VERWENDUNG:</t>
        </is>
      </c>
    </row>
    <row r="25" ht="8" customHeight="1"/>
    <row r="26" ht="20" customHeight="1">
      <c r="A26" s="36" t="inlineStr">
        <is>
          <t>Schritt 1:</t>
        </is>
      </c>
    </row>
    <row r="27" ht="20" customHeight="1">
      <c r="A27" s="36" t="inlineStr">
        <is>
          <t>Schritt 2:</t>
        </is>
      </c>
    </row>
    <row r="28" ht="20" customHeight="1">
      <c r="A28" s="36" t="inlineStr">
        <is>
          <t>Schritt 3:</t>
        </is>
      </c>
    </row>
    <row r="29" ht="20" customHeight="1">
      <c r="A29" s="36" t="inlineStr">
        <is>
          <t>Schritt 4:</t>
        </is>
      </c>
    </row>
    <row r="30" ht="20" customHeight="1">
      <c r="A30" s="36" t="inlineStr">
        <is>
          <t>Schritt 5:</t>
        </is>
      </c>
    </row>
    <row r="31" ht="8" customHeight="1"/>
    <row r="32" ht="25" customHeight="1">
      <c r="A32" s="35" t="inlineStr">
        <is>
          <t>KATEGORIEN:</t>
        </is>
      </c>
    </row>
    <row r="33" ht="8" customHeight="1"/>
    <row r="34" ht="8" customHeight="1"/>
    <row r="35" ht="8" customHeight="1"/>
    <row r="36" ht="25" customHeight="1">
      <c r="A36" s="35" t="inlineStr">
        <is>
          <t>KOSTENSTELLEN:</t>
        </is>
      </c>
    </row>
    <row r="37" ht="8" customHeight="1"/>
    <row r="38" ht="8" customHeight="1"/>
    <row r="39" ht="25" customHeight="1">
      <c r="A39" s="35" t="inlineStr">
        <is>
          <t>STATUS-OPTIONEN:</t>
        </is>
      </c>
    </row>
    <row r="40" ht="8" customHeight="1"/>
    <row r="41" ht="8" customHeight="1"/>
    <row r="42" ht="8" customHeight="1"/>
    <row r="43" ht="8" customHeight="1"/>
    <row r="44" ht="8" customHeight="1"/>
    <row r="45" ht="25" customHeight="1">
      <c r="A45" s="35" t="inlineStr">
        <is>
          <t>TIPPS:</t>
        </is>
      </c>
    </row>
    <row r="46" ht="8" customHeight="1"/>
    <row r="47" ht="30" customHeight="1">
      <c r="A47" s="37" t="inlineStr">
        <is>
          <t>✓</t>
        </is>
      </c>
      <c r="B47" s="36" t="inlineStr">
        <is>
          <t>Aktualisieren Sie die Daten regelmäßig für genaue Auswertungen</t>
        </is>
      </c>
    </row>
    <row r="48" ht="30" customHeight="1">
      <c r="A48" s="37" t="inlineStr">
        <is>
          <t>✓</t>
        </is>
      </c>
      <c r="B48" s="36" t="inlineStr">
        <is>
          <t>Nutzen Sie aussagekräftige Beschreibungen für bessere Nachvollziehbarkeit</t>
        </is>
      </c>
    </row>
    <row r="49" ht="30" customHeight="1">
      <c r="A49" s="37" t="inlineStr">
        <is>
          <t>✓</t>
        </is>
      </c>
      <c r="B49" s="36" t="inlineStr">
        <is>
          <t>Prüfen Sie die Kategorienübersicht für Kostensenkungspotenziale</t>
        </is>
      </c>
    </row>
    <row r="50" ht="30" customHeight="1">
      <c r="A50" s="37" t="inlineStr">
        <is>
          <t>✓</t>
        </is>
      </c>
      <c r="B50" s="36" t="inlineStr">
        <is>
          <t>Verwenden Sie die monatliche Übersicht für Budgetplanung</t>
        </is>
      </c>
    </row>
    <row r="51" ht="30" customHeight="1">
      <c r="A51" s="37" t="inlineStr">
        <is>
          <t>✓</t>
        </is>
      </c>
      <c r="B51" s="36" t="inlineStr">
        <is>
          <t>Sichern Sie Ihre Datei regelmäßig</t>
        </is>
      </c>
    </row>
    <row r="52" ht="8" customHeight="1"/>
    <row r="53" ht="25" customHeight="1">
      <c r="A53" s="35" t="inlineStr">
        <is>
          <t>FORMELN:</t>
        </is>
      </c>
    </row>
    <row r="54" ht="8" customHeight="1"/>
    <row r="55" ht="20" customHeight="1">
      <c r="A55" s="36" t="inlineStr">
        <is>
          <t>Bruttobetrag:</t>
        </is>
      </c>
    </row>
    <row r="56" ht="20" customHeight="1">
      <c r="A56" s="36" t="inlineStr">
        <is>
          <t>Summen:</t>
        </is>
      </c>
    </row>
    <row r="57" ht="20" customHeight="1">
      <c r="A57" s="36" t="inlineStr">
        <is>
          <t>Kategorien:</t>
        </is>
      </c>
    </row>
    <row r="58" ht="20" customHeight="1">
      <c r="A58" s="36" t="inlineStr">
        <is>
          <t>Monatlich:</t>
        </is>
      </c>
    </row>
    <row r="59" ht="8" customHeight="1"/>
    <row r="60" ht="25" customHeight="1">
      <c r="A60" s="35" t="inlineStr">
        <is>
          <t>SUPPORT:</t>
        </is>
      </c>
    </row>
    <row r="61" ht="8" customHeight="1"/>
    <row r="62" ht="20" customHeight="1">
      <c r="A62" s="36" t="inlineStr">
        <is>
          <t>Bei Fragen oder Problemen:</t>
        </is>
      </c>
    </row>
    <row r="63" ht="30" customHeight="1">
      <c r="A63" s="37" t="inlineStr">
        <is>
          <t>• Überprüfen Sie die Eingabefelder auf korrekte Formatierung</t>
        </is>
      </c>
      <c r="B63" s="36" t="inlineStr"/>
    </row>
    <row r="64" ht="30" customHeight="1">
      <c r="A64" s="37" t="inlineStr">
        <is>
          <t>• Stellen Sie sicher, dass Datumsangaben gültig sind</t>
        </is>
      </c>
      <c r="B64" s="36" t="inlineStr"/>
    </row>
    <row r="65" ht="30" customHeight="1">
      <c r="A65" s="37" t="inlineStr">
        <is>
          <t>• Verwenden Sie nur die vorgegebenen Kategorien und Status</t>
        </is>
      </c>
      <c r="B65" s="36" t="inlineStr"/>
    </row>
    <row r="66" ht="30" customHeight="1">
      <c r="A66" s="37" t="inlineStr">
        <is>
          <t>• Löschen Sie keine Formeln oder Formatierungen</t>
        </is>
      </c>
      <c r="B66" s="36" t="inlineStr"/>
    </row>
    <row r="67" ht="8" customHeight="1"/>
    <row r="68" ht="25" customHeight="1">
      <c r="A68" s="35" t="inlineStr">
        <is>
          <t>VERSION:</t>
        </is>
      </c>
    </row>
    <row r="69" ht="8" customHeight="1"/>
    <row r="70" ht="20" customHeight="1">
      <c r="A70" s="36" t="inlineStr">
        <is>
          <t>© 2024 - Professionelle Kostenaufstellung Excel Vorlage</t>
        </is>
      </c>
    </row>
  </sheetData>
  <mergeCells count="35">
    <mergeCell ref="A1:D1"/>
    <mergeCell ref="A4:D4"/>
    <mergeCell ref="A5:D5"/>
    <mergeCell ref="A7:D7"/>
    <mergeCell ref="B9:D9"/>
    <mergeCell ref="B14:D14"/>
    <mergeCell ref="B19:D19"/>
    <mergeCell ref="A24:D24"/>
    <mergeCell ref="A26:D26"/>
    <mergeCell ref="A27:D27"/>
    <mergeCell ref="A28:D28"/>
    <mergeCell ref="A29:D29"/>
    <mergeCell ref="A30:D30"/>
    <mergeCell ref="A32:D32"/>
    <mergeCell ref="A36:D36"/>
    <mergeCell ref="A39:D39"/>
    <mergeCell ref="A45:D45"/>
    <mergeCell ref="B47:D47"/>
    <mergeCell ref="B48:D48"/>
    <mergeCell ref="B49:D49"/>
    <mergeCell ref="B50:D50"/>
    <mergeCell ref="B51:D51"/>
    <mergeCell ref="A53:D53"/>
    <mergeCell ref="A55:D55"/>
    <mergeCell ref="A56:D56"/>
    <mergeCell ref="A57:D57"/>
    <mergeCell ref="A58:D58"/>
    <mergeCell ref="A60:D60"/>
    <mergeCell ref="A62:D62"/>
    <mergeCell ref="B63:D63"/>
    <mergeCell ref="B64:D64"/>
    <mergeCell ref="B65:D65"/>
    <mergeCell ref="B66:D66"/>
    <mergeCell ref="A68:D68"/>
    <mergeCell ref="A70:D7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2026-01-09T12:17:49Z</dcterms:created>
  <dcterms:modified xmlns:dcterms="http://purl.org/dc/terms/" xmlns:xsi="http://www.w3.org/2001/XMLSchema-instance" xsi:type="dcterms:W3CDTF">2026-01-09T12:17:49Z</dcterms:modified>
</cp:coreProperties>
</file>